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2023\17.NURUL DATA\SDI KOMINFO 2023\"/>
    </mc:Choice>
  </mc:AlternateContent>
  <bookViews>
    <workbookView xWindow="-105" yWindow="-105" windowWidth="19425" windowHeight="1042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4" i="1" l="1"/>
  <c r="J4" i="1" l="1"/>
  <c r="Y26" i="1"/>
  <c r="Y40" i="1"/>
  <c r="Y39" i="1"/>
  <c r="Y37" i="1"/>
  <c r="Y35" i="1"/>
  <c r="Y34" i="1"/>
  <c r="Y33" i="1"/>
  <c r="W44" i="1"/>
  <c r="W43" i="1"/>
  <c r="W42" i="1"/>
  <c r="W41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40" i="1"/>
  <c r="X43" i="1"/>
  <c r="Y31" i="1"/>
  <c r="Y30" i="1"/>
  <c r="Y29" i="1"/>
  <c r="Y28" i="1"/>
  <c r="Y27" i="1"/>
  <c r="Y38" i="1"/>
  <c r="V19" i="1" l="1"/>
  <c r="V18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T4" i="1"/>
  <c r="V4" i="1" l="1"/>
  <c r="U4" i="1"/>
  <c r="S4" i="1" l="1"/>
  <c r="R4" i="1"/>
  <c r="Q4" i="1" l="1"/>
  <c r="P4" i="1" l="1"/>
  <c r="H4" i="1" l="1"/>
  <c r="N4" i="1" l="1"/>
  <c r="O4" i="1"/>
  <c r="I4" i="1"/>
</calcChain>
</file>

<file path=xl/sharedStrings.xml><?xml version="1.0" encoding="utf-8"?>
<sst xmlns="http://schemas.openxmlformats.org/spreadsheetml/2006/main" count="108" uniqueCount="64">
  <si>
    <t>URAIAN</t>
  </si>
  <si>
    <t>SATUAN</t>
  </si>
  <si>
    <t>SUMBER DATA</t>
  </si>
  <si>
    <t>KETERANGAN</t>
  </si>
  <si>
    <t>Kesehatan Masyarakat*</t>
  </si>
  <si>
    <t>1. Jumlah Penderita Penyakit Menular (Orang) **</t>
  </si>
  <si>
    <t>7.  Jumlah Penderita  lainnya  (Orang)</t>
  </si>
  <si>
    <t>Kapuas</t>
  </si>
  <si>
    <t>Orang</t>
  </si>
  <si>
    <t>Mukok</t>
  </si>
  <si>
    <t>Noyan</t>
  </si>
  <si>
    <t>Jangkang</t>
  </si>
  <si>
    <t>Bonti</t>
  </si>
  <si>
    <t>Beduai</t>
  </si>
  <si>
    <t>Sekayam</t>
  </si>
  <si>
    <t>Kembayan</t>
  </si>
  <si>
    <t>Parindu</t>
  </si>
  <si>
    <t>Tayan Hulu</t>
  </si>
  <si>
    <t>Tayan Hilir</t>
  </si>
  <si>
    <t>Balai</t>
  </si>
  <si>
    <t>Toba</t>
  </si>
  <si>
    <t>Meliau</t>
  </si>
  <si>
    <t>Entikong</t>
  </si>
  <si>
    <t>TB</t>
  </si>
  <si>
    <t>KUSTA</t>
  </si>
  <si>
    <t>campak bayi</t>
  </si>
  <si>
    <t>HEPATITIS</t>
  </si>
  <si>
    <t>SUSPEK CAMPAK</t>
  </si>
  <si>
    <t>pneumonia</t>
  </si>
  <si>
    <t>batuk bkn pneumonia</t>
  </si>
  <si>
    <t>FILARIASIS</t>
  </si>
  <si>
    <t>TB DI RS</t>
  </si>
  <si>
    <t>Plt.KEPALA DINAS KESEHATAN</t>
  </si>
  <si>
    <t>KABUPATEN SANGGAU</t>
  </si>
  <si>
    <t>GINTING,S.Si,Apt,MKM</t>
  </si>
  <si>
    <t>NIP.196903181997031003</t>
  </si>
  <si>
    <t>TERAJU</t>
  </si>
  <si>
    <t>MELIAU</t>
  </si>
  <si>
    <t>HARAPAN MAKMUR</t>
  </si>
  <si>
    <t>SANGGAU</t>
  </si>
  <si>
    <t>TJ. SEKAYAM</t>
  </si>
  <si>
    <t>BELANGIN III</t>
  </si>
  <si>
    <t>KEDUKUL</t>
  </si>
  <si>
    <t>BALAI SEBUT</t>
  </si>
  <si>
    <t>BONTI</t>
  </si>
  <si>
    <t>PUSAT DAMAI</t>
  </si>
  <si>
    <t>TAYAN</t>
  </si>
  <si>
    <t>KAMPUNG KAWAT</t>
  </si>
  <si>
    <t>BATANG TARANG</t>
  </si>
  <si>
    <t>SOSOK</t>
  </si>
  <si>
    <t>KEMBAYAN</t>
  </si>
  <si>
    <t>BEDUAI</t>
  </si>
  <si>
    <t>NOYAN</t>
  </si>
  <si>
    <t>BALAI KARANGAN</t>
  </si>
  <si>
    <t>ENTIKONG</t>
  </si>
  <si>
    <t>tb</t>
  </si>
  <si>
    <t>batuk</t>
  </si>
  <si>
    <t>covid</t>
  </si>
  <si>
    <t>hepatitis</t>
  </si>
  <si>
    <t>kusta</t>
  </si>
  <si>
    <t>data penyakit</t>
  </si>
  <si>
    <t>TB,Batuk bukan pneumonia,covid 19,hepatitis B,kusta</t>
  </si>
  <si>
    <t>tahun 2022 adalah</t>
  </si>
  <si>
    <t>Profil Kes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</si>
</sst>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9" x14ac:knownFonts="1">
    <font>
      <sz val="11"/>
      <color theme="1"/>
      <name val="Calibri"/>
      <family val="2"/>
      <charset val="1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name val="Arial Narrow"/>
      <family val="2"/>
    </font>
    <font>
      <b/>
      <u/>
      <sz val="11"/>
      <name val="Arial Narrow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22"/>
      </top>
      <bottom style="hair">
        <color indexed="22"/>
      </bottom>
      <diagonal/>
    </border>
    <border>
      <left style="thin">
        <color indexed="8"/>
      </left>
      <right style="thin">
        <color indexed="8"/>
      </right>
      <top style="hair">
        <color indexed="22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5" fillId="0" borderId="0"/>
    <xf numFmtId="41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69">
    <xf numFmtId="0" fontId="0" fillId="0" borderId="0" xfId="0"/>
    <xf numFmtId="0" fontId="1" fillId="0" borderId="3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2" fillId="2" borderId="5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top" wrapText="1"/>
    </xf>
    <xf numFmtId="0" fontId="2" fillId="0" borderId="6" xfId="0" applyFont="1" applyFill="1" applyBorder="1" applyProtection="1"/>
    <xf numFmtId="0" fontId="2" fillId="0" borderId="7" xfId="0" applyFont="1" applyFill="1" applyBorder="1" applyProtection="1"/>
    <xf numFmtId="0" fontId="2" fillId="0" borderId="8" xfId="0" applyFont="1" applyFill="1" applyBorder="1" applyProtection="1"/>
    <xf numFmtId="0" fontId="2" fillId="2" borderId="8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 vertical="top" wrapText="1"/>
    </xf>
    <xf numFmtId="0" fontId="2" fillId="0" borderId="5" xfId="0" applyFont="1" applyFill="1" applyBorder="1" applyProtection="1"/>
    <xf numFmtId="0" fontId="2" fillId="0" borderId="9" xfId="0" applyFont="1" applyFill="1" applyBorder="1" applyProtection="1"/>
    <xf numFmtId="0" fontId="2" fillId="0" borderId="10" xfId="0" applyFont="1" applyFill="1" applyBorder="1" applyProtection="1"/>
    <xf numFmtId="0" fontId="2" fillId="2" borderId="7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 vertical="top" wrapText="1"/>
    </xf>
    <xf numFmtId="0" fontId="1" fillId="0" borderId="7" xfId="0" applyFont="1" applyFill="1" applyBorder="1" applyProtection="1"/>
    <xf numFmtId="0" fontId="1" fillId="2" borderId="8" xfId="0" applyFont="1" applyFill="1" applyBorder="1" applyAlignment="1" applyProtection="1">
      <alignment horizontal="center"/>
    </xf>
    <xf numFmtId="0" fontId="2" fillId="0" borderId="12" xfId="0" applyFont="1" applyFill="1" applyBorder="1" applyProtection="1"/>
    <xf numFmtId="0" fontId="2" fillId="0" borderId="13" xfId="0" applyFont="1" applyFill="1" applyBorder="1" applyProtection="1"/>
    <xf numFmtId="0" fontId="2" fillId="0" borderId="14" xfId="0" applyFont="1" applyFill="1" applyBorder="1" applyProtection="1"/>
    <xf numFmtId="0" fontId="2" fillId="0" borderId="14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  <xf numFmtId="37" fontId="2" fillId="0" borderId="7" xfId="0" applyNumberFormat="1" applyFont="1" applyFill="1" applyBorder="1" applyAlignment="1" applyProtection="1">
      <alignment horizontal="center" vertical="top" wrapText="1"/>
    </xf>
    <xf numFmtId="37" fontId="2" fillId="0" borderId="14" xfId="0" applyNumberFormat="1" applyFont="1" applyFill="1" applyBorder="1" applyAlignment="1" applyProtection="1">
      <alignment horizontal="center" vertical="top" wrapText="1"/>
    </xf>
    <xf numFmtId="0" fontId="0" fillId="2" borderId="0" xfId="0" applyFont="1" applyFill="1"/>
    <xf numFmtId="0" fontId="4" fillId="2" borderId="8" xfId="0" applyFont="1" applyFill="1" applyBorder="1" applyAlignment="1" applyProtection="1">
      <alignment horizontal="center"/>
    </xf>
    <xf numFmtId="37" fontId="0" fillId="2" borderId="0" xfId="0" applyNumberFormat="1" applyFont="1" applyFill="1"/>
    <xf numFmtId="37" fontId="0" fillId="2" borderId="0" xfId="0" applyNumberFormat="1" applyFont="1" applyFill="1" applyBorder="1" applyAlignment="1" applyProtection="1">
      <alignment horizontal="center" vertical="top" wrapText="1"/>
    </xf>
    <xf numFmtId="0" fontId="0" fillId="2" borderId="0" xfId="0" applyFont="1" applyFill="1" applyBorder="1" applyAlignment="1" applyProtection="1">
      <alignment horizontal="center" vertical="top" wrapText="1"/>
    </xf>
    <xf numFmtId="0" fontId="0" fillId="2" borderId="0" xfId="0" applyFont="1" applyFill="1" applyBorder="1"/>
    <xf numFmtId="0" fontId="1" fillId="0" borderId="0" xfId="0" applyFont="1" applyFill="1" applyBorder="1" applyAlignment="1" applyProtection="1">
      <alignment vertical="top" wrapText="1"/>
    </xf>
    <xf numFmtId="0" fontId="1" fillId="0" borderId="0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>
      <alignment vertical="top" wrapText="1"/>
    </xf>
    <xf numFmtId="0" fontId="0" fillId="2" borderId="0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top" wrapText="1"/>
    </xf>
    <xf numFmtId="37" fontId="0" fillId="2" borderId="0" xfId="0" applyNumberFormat="1" applyFont="1" applyFill="1" applyAlignment="1">
      <alignment horizontal="center"/>
    </xf>
    <xf numFmtId="0" fontId="0" fillId="2" borderId="0" xfId="0" applyFill="1"/>
    <xf numFmtId="0" fontId="6" fillId="0" borderId="0" xfId="1" applyFont="1" applyAlignment="1">
      <alignment horizontal="centerContinuous" vertical="center"/>
    </xf>
    <xf numFmtId="0" fontId="7" fillId="0" borderId="0" xfId="1" applyFont="1" applyAlignment="1">
      <alignment horizontal="centerContinuous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/>
    </xf>
    <xf numFmtId="0" fontId="2" fillId="2" borderId="15" xfId="0" applyFont="1" applyFill="1" applyBorder="1" applyAlignment="1" applyProtection="1">
      <alignment horizontal="center"/>
    </xf>
    <xf numFmtId="37" fontId="2" fillId="0" borderId="8" xfId="0" applyNumberFormat="1" applyFont="1" applyFill="1" applyBorder="1" applyAlignment="1" applyProtection="1">
      <alignment horizontal="center" vertical="top" wrapText="1"/>
    </xf>
    <xf numFmtId="3" fontId="8" fillId="0" borderId="5" xfId="2" applyNumberFormat="1" applyFont="1" applyFill="1" applyBorder="1" applyAlignment="1">
      <alignment horizontal="center" vertical="center"/>
    </xf>
    <xf numFmtId="3" fontId="8" fillId="0" borderId="15" xfId="2" applyNumberFormat="1" applyFont="1" applyFill="1" applyBorder="1" applyAlignment="1">
      <alignment horizontal="center" vertical="center"/>
    </xf>
    <xf numFmtId="3" fontId="8" fillId="0" borderId="16" xfId="2" applyNumberFormat="1" applyFont="1" applyFill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0" borderId="19" xfId="0" applyFont="1" applyBorder="1" applyAlignment="1">
      <alignment vertical="center"/>
    </xf>
    <xf numFmtId="3" fontId="0" fillId="0" borderId="0" xfId="0" applyNumberFormat="1"/>
    <xf numFmtId="0" fontId="1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" fillId="0" borderId="0" xfId="0" applyFont="1" applyFill="1" applyBorder="1" applyAlignment="1" applyProtection="1">
      <alignment horizontal="left" vertical="top" wrapText="1"/>
    </xf>
    <xf numFmtId="0" fontId="2" fillId="0" borderId="20" xfId="0" applyFont="1" applyFill="1" applyBorder="1" applyAlignment="1" applyProtection="1">
      <alignment horizontal="center" vertical="top" wrapText="1"/>
    </xf>
    <xf numFmtId="0" fontId="2" fillId="0" borderId="15" xfId="0" applyFont="1" applyFill="1" applyBorder="1" applyAlignment="1" applyProtection="1">
      <alignment horizontal="center" vertical="top" wrapText="1"/>
    </xf>
    <xf numFmtId="0" fontId="2" fillId="0" borderId="21" xfId="0" applyFont="1" applyFill="1" applyBorder="1" applyAlignment="1" applyProtection="1">
      <alignment horizontal="center" vertical="top" wrapText="1"/>
    </xf>
  </cellXfs>
  <cellStyles count="4">
    <cellStyle name="Comma [0] 2 2" xfId="3"/>
    <cellStyle name="Comma [0] 2 2 2 2" xfId="2"/>
    <cellStyle name="Normal" xfId="0" builtinId="0"/>
    <cellStyle name="Normal 2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ERENCANAAN\2021\KOMINFO\PROFIL%202020%20(2021)\Data%20Profil%202021%20(1)%20edit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  KB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0 a"/>
      <sheetName val="60 b"/>
      <sheetName val="60 c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12">
          <cell r="S12">
            <v>859</v>
          </cell>
        </row>
        <row r="13">
          <cell r="S13">
            <v>43</v>
          </cell>
        </row>
        <row r="14">
          <cell r="S14">
            <v>640</v>
          </cell>
        </row>
        <row r="15">
          <cell r="S15">
            <v>539</v>
          </cell>
        </row>
        <row r="16">
          <cell r="S16">
            <v>529</v>
          </cell>
        </row>
        <row r="17">
          <cell r="S17">
            <v>141</v>
          </cell>
        </row>
        <row r="18">
          <cell r="S18">
            <v>1623</v>
          </cell>
        </row>
        <row r="19">
          <cell r="S19">
            <v>1378</v>
          </cell>
        </row>
        <row r="20">
          <cell r="S20">
            <v>1228</v>
          </cell>
        </row>
        <row r="21">
          <cell r="S21">
            <v>414</v>
          </cell>
        </row>
        <row r="22">
          <cell r="S22">
            <v>29</v>
          </cell>
        </row>
        <row r="23">
          <cell r="S23">
            <v>117</v>
          </cell>
        </row>
        <row r="24">
          <cell r="S24">
            <v>751</v>
          </cell>
        </row>
        <row r="25">
          <cell r="S25">
            <v>1394</v>
          </cell>
        </row>
        <row r="26">
          <cell r="S26">
            <v>156</v>
          </cell>
        </row>
        <row r="27">
          <cell r="S27">
            <v>74</v>
          </cell>
        </row>
        <row r="28">
          <cell r="S28">
            <v>287</v>
          </cell>
        </row>
        <row r="29">
          <cell r="S29">
            <v>198</v>
          </cell>
        </row>
        <row r="30">
          <cell r="S30">
            <v>1109</v>
          </cell>
        </row>
      </sheetData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1">
          <cell r="R11">
            <v>11</v>
          </cell>
        </row>
        <row r="12">
          <cell r="R12">
            <v>1</v>
          </cell>
        </row>
        <row r="13">
          <cell r="R13">
            <v>2</v>
          </cell>
        </row>
        <row r="14">
          <cell r="R14">
            <v>1</v>
          </cell>
        </row>
        <row r="15">
          <cell r="R15">
            <v>0</v>
          </cell>
        </row>
        <row r="16">
          <cell r="R16">
            <v>1</v>
          </cell>
        </row>
        <row r="17">
          <cell r="R17">
            <v>0</v>
          </cell>
        </row>
        <row r="18">
          <cell r="R18">
            <v>2</v>
          </cell>
        </row>
        <row r="19">
          <cell r="R19">
            <v>0</v>
          </cell>
        </row>
        <row r="20">
          <cell r="R20">
            <v>0</v>
          </cell>
        </row>
        <row r="21">
          <cell r="R21">
            <v>0</v>
          </cell>
        </row>
        <row r="23">
          <cell r="R23">
            <v>0</v>
          </cell>
        </row>
        <row r="24">
          <cell r="R24">
            <v>0</v>
          </cell>
        </row>
        <row r="25">
          <cell r="R25">
            <v>0</v>
          </cell>
        </row>
        <row r="26">
          <cell r="R26">
            <v>0</v>
          </cell>
        </row>
        <row r="27">
          <cell r="R27">
            <v>0</v>
          </cell>
        </row>
        <row r="28">
          <cell r="R28">
            <v>0</v>
          </cell>
        </row>
        <row r="29">
          <cell r="R29">
            <v>0</v>
          </cell>
        </row>
      </sheetData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tabSelected="1" view="pageBreakPreview" topLeftCell="F1" zoomScale="89" zoomScaleNormal="100" zoomScaleSheetLayoutView="89" workbookViewId="0">
      <selection activeCell="L6" sqref="L6"/>
    </sheetView>
  </sheetViews>
  <sheetFormatPr defaultRowHeight="15" x14ac:dyDescent="0.25"/>
  <cols>
    <col min="1" max="2" width="4.28515625" customWidth="1"/>
    <col min="7" max="11" width="10.85546875" customWidth="1"/>
    <col min="12" max="12" width="16.42578125" style="27" customWidth="1"/>
    <col min="13" max="13" width="21" style="27" customWidth="1"/>
    <col min="14" max="14" width="9.140625" style="44"/>
    <col min="17" max="17" width="14.85546875" customWidth="1"/>
    <col min="18" max="18" width="11.85546875" customWidth="1"/>
    <col min="20" max="20" width="13.7109375" customWidth="1"/>
    <col min="21" max="23" width="21.42578125" style="27" customWidth="1"/>
  </cols>
  <sheetData>
    <row r="1" spans="1:26" x14ac:dyDescent="0.25">
      <c r="A1" s="61" t="s">
        <v>0</v>
      </c>
      <c r="B1" s="62"/>
      <c r="C1" s="62"/>
      <c r="D1" s="62"/>
      <c r="E1" s="62"/>
      <c r="F1" s="62"/>
      <c r="G1" s="1" t="s">
        <v>1</v>
      </c>
      <c r="H1" s="2">
        <v>2019</v>
      </c>
      <c r="I1" s="47">
        <v>2020</v>
      </c>
      <c r="J1" s="2">
        <v>2021</v>
      </c>
      <c r="K1" s="60">
        <v>2022</v>
      </c>
      <c r="L1" s="23" t="s">
        <v>2</v>
      </c>
      <c r="M1" s="1" t="s">
        <v>3</v>
      </c>
      <c r="N1" s="41"/>
      <c r="O1" s="3"/>
      <c r="P1" s="3"/>
    </row>
    <row r="2" spans="1:26" ht="15" customHeight="1" x14ac:dyDescent="0.25">
      <c r="A2" s="12" t="s">
        <v>4</v>
      </c>
      <c r="B2" s="12"/>
      <c r="C2" s="13"/>
      <c r="D2" s="14"/>
      <c r="E2" s="14"/>
      <c r="F2" s="14"/>
      <c r="G2" s="12"/>
      <c r="H2" s="4"/>
      <c r="I2" s="10"/>
      <c r="J2" s="49"/>
      <c r="K2" s="49"/>
      <c r="L2" s="24"/>
      <c r="M2" s="11"/>
      <c r="N2" s="42"/>
      <c r="O2" s="5"/>
      <c r="P2" s="5"/>
    </row>
    <row r="3" spans="1:26" ht="31.5" customHeight="1" x14ac:dyDescent="0.25">
      <c r="A3" s="63" t="s">
        <v>5</v>
      </c>
      <c r="B3" s="64"/>
      <c r="C3" s="64"/>
      <c r="D3" s="64"/>
      <c r="E3" s="64"/>
      <c r="F3" s="7"/>
      <c r="G3" s="8"/>
      <c r="H3" s="9"/>
      <c r="I3" s="15"/>
      <c r="J3" s="9"/>
      <c r="K3" s="9"/>
      <c r="L3" s="25"/>
      <c r="M3" s="16"/>
      <c r="N3" s="30" t="s">
        <v>23</v>
      </c>
      <c r="O3" s="30" t="s">
        <v>31</v>
      </c>
      <c r="P3" s="30" t="s">
        <v>24</v>
      </c>
      <c r="Q3" s="35" t="s">
        <v>25</v>
      </c>
      <c r="R3" s="36" t="s">
        <v>26</v>
      </c>
      <c r="S3" s="37" t="s">
        <v>27</v>
      </c>
      <c r="T3" s="35" t="s">
        <v>28</v>
      </c>
      <c r="U3" s="39" t="s">
        <v>29</v>
      </c>
      <c r="V3" s="39" t="s">
        <v>30</v>
      </c>
      <c r="W3" s="39"/>
      <c r="X3" s="5"/>
      <c r="Y3" s="65"/>
      <c r="Z3" s="65"/>
    </row>
    <row r="4" spans="1:26" x14ac:dyDescent="0.25">
      <c r="A4" s="6"/>
      <c r="B4" s="17" t="s">
        <v>6</v>
      </c>
      <c r="C4" s="7"/>
      <c r="D4" s="7"/>
      <c r="E4" s="7"/>
      <c r="F4" s="7"/>
      <c r="G4" s="8"/>
      <c r="H4" s="18">
        <f>SUM(H5:H19)</f>
        <v>7804</v>
      </c>
      <c r="I4" s="48">
        <f>SUM(I5:I19)</f>
        <v>12506</v>
      </c>
      <c r="J4" s="48">
        <f>SUM(J5:J19)</f>
        <v>10956</v>
      </c>
      <c r="K4" s="18">
        <f>SUM(K5:K19)</f>
        <v>763</v>
      </c>
      <c r="L4" s="25"/>
      <c r="M4" s="16" t="s">
        <v>62</v>
      </c>
      <c r="N4" s="31">
        <f>SUM(N5:N19)</f>
        <v>573</v>
      </c>
      <c r="O4" s="31">
        <f>SUM(O5:O19)</f>
        <v>285</v>
      </c>
      <c r="P4" s="31">
        <f>SUM(P5:P19)</f>
        <v>4</v>
      </c>
      <c r="Q4" s="31">
        <f>SUM(Q5:Q19)</f>
        <v>0</v>
      </c>
      <c r="R4" s="18">
        <f t="shared" ref="R4:V4" si="0">SUM(R5:R19)</f>
        <v>67</v>
      </c>
      <c r="S4" s="18">
        <f t="shared" si="0"/>
        <v>9</v>
      </c>
      <c r="T4" s="18">
        <f t="shared" si="0"/>
        <v>41</v>
      </c>
      <c r="U4" s="18">
        <f t="shared" si="0"/>
        <v>11509</v>
      </c>
      <c r="V4" s="18">
        <f t="shared" si="0"/>
        <v>18</v>
      </c>
      <c r="W4" s="59"/>
      <c r="X4" s="5"/>
      <c r="Y4" s="5"/>
    </row>
    <row r="5" spans="1:26" ht="15.75" customHeight="1" x14ac:dyDescent="0.25">
      <c r="A5" s="6"/>
      <c r="B5" s="7"/>
      <c r="C5" s="7" t="s">
        <v>7</v>
      </c>
      <c r="D5" s="7"/>
      <c r="E5" s="7"/>
      <c r="F5" s="7"/>
      <c r="G5" s="8" t="s">
        <v>8</v>
      </c>
      <c r="H5" s="16">
        <v>1939</v>
      </c>
      <c r="I5" s="28">
        <v>1562</v>
      </c>
      <c r="J5" s="50">
        <v>2857</v>
      </c>
      <c r="K5" s="50">
        <v>177</v>
      </c>
      <c r="L5" s="25" t="s">
        <v>63</v>
      </c>
      <c r="M5" s="16" t="s">
        <v>60</v>
      </c>
      <c r="N5" s="43">
        <v>109</v>
      </c>
      <c r="O5" s="32">
        <v>224</v>
      </c>
      <c r="P5" s="30"/>
      <c r="R5" s="38">
        <v>12</v>
      </c>
      <c r="S5" s="38"/>
      <c r="T5">
        <v>6</v>
      </c>
      <c r="U5" s="40">
        <f>'[1]53'!$S$15+'[1]53'!$S$16+'[1]53'!$S$17</f>
        <v>1209</v>
      </c>
      <c r="V5" s="40">
        <f>'[1]67'!$R$14+'[1]67'!$R$15+'[1]67'!$R$16</f>
        <v>2</v>
      </c>
      <c r="W5" s="40"/>
      <c r="X5" s="7" t="s">
        <v>7</v>
      </c>
    </row>
    <row r="6" spans="1:26" ht="15" customHeight="1" x14ac:dyDescent="0.25">
      <c r="A6" s="6"/>
      <c r="B6" s="7"/>
      <c r="C6" s="7" t="s">
        <v>9</v>
      </c>
      <c r="D6" s="7"/>
      <c r="E6" s="7"/>
      <c r="F6" s="7"/>
      <c r="G6" s="8" t="s">
        <v>8</v>
      </c>
      <c r="H6" s="16">
        <v>340</v>
      </c>
      <c r="I6" s="28">
        <v>1663</v>
      </c>
      <c r="J6" s="50">
        <v>788</v>
      </c>
      <c r="K6" s="50">
        <v>31</v>
      </c>
      <c r="L6" s="25"/>
      <c r="M6" s="66" t="s">
        <v>61</v>
      </c>
      <c r="N6" s="43">
        <v>38</v>
      </c>
      <c r="O6" s="32"/>
      <c r="P6" s="30"/>
      <c r="R6" s="38"/>
      <c r="S6" s="38"/>
      <c r="T6">
        <v>2</v>
      </c>
      <c r="U6" s="40">
        <f>'[1]53'!$S$18</f>
        <v>1623</v>
      </c>
      <c r="V6" s="40">
        <f>'[1]67'!$R$17</f>
        <v>0</v>
      </c>
      <c r="W6" s="40"/>
      <c r="X6" s="7" t="s">
        <v>9</v>
      </c>
    </row>
    <row r="7" spans="1:26" x14ac:dyDescent="0.25">
      <c r="A7" s="6"/>
      <c r="B7" s="7"/>
      <c r="C7" s="7" t="s">
        <v>10</v>
      </c>
      <c r="D7" s="7"/>
      <c r="E7" s="7"/>
      <c r="F7" s="7"/>
      <c r="G7" s="8" t="s">
        <v>8</v>
      </c>
      <c r="H7" s="16">
        <v>554</v>
      </c>
      <c r="I7" s="28">
        <v>313</v>
      </c>
      <c r="J7" s="50">
        <v>166</v>
      </c>
      <c r="K7" s="50">
        <v>12</v>
      </c>
      <c r="L7" s="25"/>
      <c r="M7" s="67"/>
      <c r="N7" s="33">
        <v>9</v>
      </c>
      <c r="O7" s="33"/>
      <c r="P7" s="34"/>
      <c r="R7" s="38">
        <v>16</v>
      </c>
      <c r="S7" s="38"/>
      <c r="T7">
        <v>1</v>
      </c>
      <c r="U7" s="40">
        <f>'[1]53'!$S$28</f>
        <v>287</v>
      </c>
      <c r="V7" s="40">
        <f>'[1]67'!$R$27</f>
        <v>0</v>
      </c>
      <c r="W7" s="40"/>
      <c r="X7" s="7" t="s">
        <v>10</v>
      </c>
    </row>
    <row r="8" spans="1:26" x14ac:dyDescent="0.25">
      <c r="A8" s="6"/>
      <c r="B8" s="7"/>
      <c r="C8" s="7" t="s">
        <v>11</v>
      </c>
      <c r="D8" s="7"/>
      <c r="E8" s="7"/>
      <c r="F8" s="7"/>
      <c r="G8" s="8" t="s">
        <v>8</v>
      </c>
      <c r="H8" s="16">
        <v>763</v>
      </c>
      <c r="I8" s="28">
        <v>1435</v>
      </c>
      <c r="J8" s="50">
        <v>506</v>
      </c>
      <c r="K8" s="50">
        <v>31</v>
      </c>
      <c r="L8" s="25"/>
      <c r="M8" s="67"/>
      <c r="N8" s="33">
        <v>26</v>
      </c>
      <c r="O8" s="33"/>
      <c r="P8" s="34"/>
      <c r="R8" s="38">
        <v>5</v>
      </c>
      <c r="S8" s="38"/>
      <c r="T8">
        <v>24</v>
      </c>
      <c r="U8" s="40">
        <f>'[1]53'!$S$19</f>
        <v>1378</v>
      </c>
      <c r="V8" s="40">
        <f>'[1]67'!$R$18</f>
        <v>2</v>
      </c>
      <c r="W8" s="40"/>
      <c r="X8" s="7" t="s">
        <v>11</v>
      </c>
    </row>
    <row r="9" spans="1:26" x14ac:dyDescent="0.25">
      <c r="A9" s="6"/>
      <c r="B9" s="7"/>
      <c r="C9" s="7" t="s">
        <v>12</v>
      </c>
      <c r="D9" s="7"/>
      <c r="E9" s="7"/>
      <c r="F9" s="7"/>
      <c r="G9" s="8" t="s">
        <v>8</v>
      </c>
      <c r="H9" s="16">
        <v>866</v>
      </c>
      <c r="I9" s="28">
        <v>1261</v>
      </c>
      <c r="J9" s="50">
        <v>548</v>
      </c>
      <c r="K9" s="50">
        <v>23</v>
      </c>
      <c r="L9" s="25"/>
      <c r="M9" s="68"/>
      <c r="N9" s="33">
        <v>24</v>
      </c>
      <c r="O9" s="33"/>
      <c r="P9" s="34"/>
      <c r="R9" s="38">
        <v>9</v>
      </c>
      <c r="S9" s="38"/>
      <c r="T9">
        <v>0</v>
      </c>
      <c r="U9" s="40">
        <f>'[1]53'!$S$20</f>
        <v>1228</v>
      </c>
      <c r="V9" s="40">
        <f>'[1]67'!$R$19</f>
        <v>0</v>
      </c>
      <c r="W9" s="40"/>
      <c r="X9" s="7" t="s">
        <v>12</v>
      </c>
    </row>
    <row r="10" spans="1:26" x14ac:dyDescent="0.25">
      <c r="A10" s="6"/>
      <c r="B10" s="7"/>
      <c r="C10" s="7" t="s">
        <v>13</v>
      </c>
      <c r="D10" s="7"/>
      <c r="E10" s="7"/>
      <c r="F10" s="7"/>
      <c r="G10" s="8" t="s">
        <v>8</v>
      </c>
      <c r="H10" s="16">
        <v>913</v>
      </c>
      <c r="I10" s="28">
        <v>95</v>
      </c>
      <c r="J10" s="50">
        <v>119</v>
      </c>
      <c r="K10" s="50">
        <v>23</v>
      </c>
      <c r="L10" s="25"/>
      <c r="M10" s="16"/>
      <c r="N10" s="33">
        <v>20</v>
      </c>
      <c r="O10" s="33"/>
      <c r="P10" s="34">
        <v>1</v>
      </c>
      <c r="R10" s="38"/>
      <c r="S10" s="38"/>
      <c r="T10">
        <v>0</v>
      </c>
      <c r="U10" s="40">
        <f>'[1]53'!$S$27</f>
        <v>74</v>
      </c>
      <c r="V10" s="40">
        <f>'[1]67'!$R$26</f>
        <v>0</v>
      </c>
      <c r="W10" s="40"/>
      <c r="X10" s="7" t="s">
        <v>13</v>
      </c>
    </row>
    <row r="11" spans="1:26" x14ac:dyDescent="0.25">
      <c r="A11" s="6"/>
      <c r="B11" s="7"/>
      <c r="C11" s="7" t="s">
        <v>14</v>
      </c>
      <c r="D11" s="7"/>
      <c r="E11" s="7"/>
      <c r="F11" s="7"/>
      <c r="G11" s="8" t="s">
        <v>8</v>
      </c>
      <c r="H11" s="16">
        <v>268</v>
      </c>
      <c r="I11" s="28">
        <v>257</v>
      </c>
      <c r="J11" s="50">
        <v>834</v>
      </c>
      <c r="K11" s="50">
        <v>81</v>
      </c>
      <c r="L11" s="25"/>
      <c r="M11" s="16"/>
      <c r="N11" s="33">
        <v>48</v>
      </c>
      <c r="O11" s="33">
        <v>10</v>
      </c>
      <c r="P11" s="34">
        <v>1</v>
      </c>
      <c r="R11" s="38"/>
      <c r="S11" s="38"/>
      <c r="T11">
        <v>0</v>
      </c>
      <c r="U11" s="40">
        <f>'[1]53'!$S$29</f>
        <v>198</v>
      </c>
      <c r="V11" s="40">
        <f>'[1]67'!$R$28</f>
        <v>0</v>
      </c>
      <c r="W11" s="40"/>
      <c r="X11" s="7" t="s">
        <v>14</v>
      </c>
    </row>
    <row r="12" spans="1:26" x14ac:dyDescent="0.25">
      <c r="A12" s="6"/>
      <c r="B12" s="7"/>
      <c r="C12" s="7" t="s">
        <v>15</v>
      </c>
      <c r="D12" s="7"/>
      <c r="E12" s="7"/>
      <c r="F12" s="7"/>
      <c r="G12" s="8" t="s">
        <v>8</v>
      </c>
      <c r="H12" s="16">
        <v>619</v>
      </c>
      <c r="I12" s="28">
        <v>198</v>
      </c>
      <c r="J12" s="50">
        <v>1030</v>
      </c>
      <c r="K12" s="50">
        <v>54</v>
      </c>
      <c r="L12" s="25"/>
      <c r="M12" s="16"/>
      <c r="N12" s="33">
        <v>41</v>
      </c>
      <c r="O12" s="33"/>
      <c r="P12" s="34">
        <v>1</v>
      </c>
      <c r="R12" s="38"/>
      <c r="S12" s="38"/>
      <c r="T12">
        <v>0</v>
      </c>
      <c r="U12" s="40">
        <f>'[1]53'!$S$26</f>
        <v>156</v>
      </c>
      <c r="V12" s="40">
        <f>'[1]67'!$R$25</f>
        <v>0</v>
      </c>
      <c r="W12" s="40"/>
      <c r="X12" s="7" t="s">
        <v>15</v>
      </c>
    </row>
    <row r="13" spans="1:26" x14ac:dyDescent="0.25">
      <c r="A13" s="6"/>
      <c r="B13" s="7"/>
      <c r="C13" s="7" t="s">
        <v>16</v>
      </c>
      <c r="D13" s="7"/>
      <c r="E13" s="7"/>
      <c r="F13" s="7"/>
      <c r="G13" s="8" t="s">
        <v>8</v>
      </c>
      <c r="H13" s="16">
        <v>521</v>
      </c>
      <c r="I13" s="28">
        <v>507</v>
      </c>
      <c r="J13" s="50">
        <v>596</v>
      </c>
      <c r="K13" s="50">
        <v>44</v>
      </c>
      <c r="L13" s="25"/>
      <c r="M13" s="16"/>
      <c r="N13" s="33">
        <v>34</v>
      </c>
      <c r="O13" s="33">
        <v>51</v>
      </c>
      <c r="P13" s="34"/>
      <c r="R13" s="38">
        <v>8</v>
      </c>
      <c r="S13" s="38"/>
      <c r="T13">
        <v>0</v>
      </c>
      <c r="U13" s="40">
        <f>'[1]53'!$S$21</f>
        <v>414</v>
      </c>
      <c r="V13" s="40">
        <f>'[1]67'!$R$20</f>
        <v>0</v>
      </c>
      <c r="W13" s="40"/>
      <c r="X13" s="7" t="s">
        <v>16</v>
      </c>
    </row>
    <row r="14" spans="1:26" x14ac:dyDescent="0.25">
      <c r="A14" s="6"/>
      <c r="B14" s="7"/>
      <c r="C14" s="7" t="s">
        <v>17</v>
      </c>
      <c r="D14" s="7"/>
      <c r="E14" s="7"/>
      <c r="F14" s="7"/>
      <c r="G14" s="8" t="s">
        <v>8</v>
      </c>
      <c r="H14" s="16">
        <v>86</v>
      </c>
      <c r="I14" s="28">
        <v>1437</v>
      </c>
      <c r="J14" s="50">
        <v>596</v>
      </c>
      <c r="K14" s="50">
        <v>97</v>
      </c>
      <c r="L14" s="25"/>
      <c r="M14" s="16"/>
      <c r="N14" s="33">
        <v>34</v>
      </c>
      <c r="O14" s="33"/>
      <c r="P14" s="34"/>
      <c r="R14" s="38">
        <v>5</v>
      </c>
      <c r="S14" s="38"/>
      <c r="T14">
        <v>4</v>
      </c>
      <c r="U14" s="40">
        <f>'[1]53'!$S$25</f>
        <v>1394</v>
      </c>
      <c r="V14" s="40">
        <f>'[1]67'!$R$24</f>
        <v>0</v>
      </c>
      <c r="W14" s="40"/>
      <c r="X14" s="7" t="s">
        <v>17</v>
      </c>
    </row>
    <row r="15" spans="1:26" x14ac:dyDescent="0.25">
      <c r="A15" s="6"/>
      <c r="B15" s="7"/>
      <c r="C15" s="7" t="s">
        <v>18</v>
      </c>
      <c r="D15" s="7"/>
      <c r="E15" s="7"/>
      <c r="F15" s="7"/>
      <c r="G15" s="8" t="s">
        <v>8</v>
      </c>
      <c r="H15" s="16">
        <v>198</v>
      </c>
      <c r="I15" s="28">
        <v>205</v>
      </c>
      <c r="J15" s="50">
        <v>393</v>
      </c>
      <c r="K15" s="50">
        <v>61</v>
      </c>
      <c r="L15" s="25"/>
      <c r="M15" s="16"/>
      <c r="N15" s="33">
        <v>57</v>
      </c>
      <c r="O15" s="33"/>
      <c r="P15" s="34"/>
      <c r="R15" s="38">
        <v>2</v>
      </c>
      <c r="S15" s="38"/>
      <c r="T15">
        <v>0</v>
      </c>
      <c r="U15" s="40">
        <f>'[1]53'!$S$22+'[1]53'!$S$23</f>
        <v>146</v>
      </c>
      <c r="V15" s="40">
        <f>'[1]67'!$R$21</f>
        <v>0</v>
      </c>
      <c r="W15" s="40"/>
      <c r="X15" s="7" t="s">
        <v>18</v>
      </c>
    </row>
    <row r="16" spans="1:26" x14ac:dyDescent="0.25">
      <c r="A16" s="6"/>
      <c r="B16" s="7"/>
      <c r="C16" s="7" t="s">
        <v>19</v>
      </c>
      <c r="D16" s="7"/>
      <c r="E16" s="7"/>
      <c r="F16" s="7"/>
      <c r="G16" s="8" t="s">
        <v>8</v>
      </c>
      <c r="H16" s="16">
        <v>415</v>
      </c>
      <c r="I16" s="28">
        <v>793</v>
      </c>
      <c r="J16" s="50">
        <v>189</v>
      </c>
      <c r="K16" s="50">
        <v>29</v>
      </c>
      <c r="L16" s="25"/>
      <c r="M16" s="16"/>
      <c r="N16" s="33">
        <v>42</v>
      </c>
      <c r="O16" s="33"/>
      <c r="P16" s="34"/>
      <c r="R16" s="38"/>
      <c r="S16" s="38"/>
      <c r="T16">
        <v>0</v>
      </c>
      <c r="U16" s="40">
        <f>'[1]53'!$S$24</f>
        <v>751</v>
      </c>
      <c r="V16" s="40">
        <f>'[1]67'!$R$23</f>
        <v>0</v>
      </c>
      <c r="W16" s="40"/>
      <c r="X16" s="7" t="s">
        <v>19</v>
      </c>
    </row>
    <row r="17" spans="1:25" x14ac:dyDescent="0.25">
      <c r="A17" s="6"/>
      <c r="B17" s="7"/>
      <c r="C17" s="7" t="s">
        <v>20</v>
      </c>
      <c r="D17" s="7"/>
      <c r="E17" s="7"/>
      <c r="F17" s="7"/>
      <c r="G17" s="8" t="s">
        <v>8</v>
      </c>
      <c r="H17" s="16">
        <v>84</v>
      </c>
      <c r="I17" s="28">
        <v>889</v>
      </c>
      <c r="J17" s="50">
        <v>575</v>
      </c>
      <c r="K17" s="50">
        <v>21</v>
      </c>
      <c r="L17" s="25"/>
      <c r="M17" s="16"/>
      <c r="N17" s="33">
        <v>9</v>
      </c>
      <c r="O17" s="33"/>
      <c r="P17" s="34"/>
      <c r="R17" s="38">
        <v>10</v>
      </c>
      <c r="S17" s="38"/>
      <c r="T17">
        <v>0</v>
      </c>
      <c r="U17" s="40">
        <f>'[1]53'!$S$12</f>
        <v>859</v>
      </c>
      <c r="V17" s="40">
        <f>'[1]67'!$R$11</f>
        <v>11</v>
      </c>
      <c r="W17" s="40"/>
      <c r="X17" s="7" t="s">
        <v>20</v>
      </c>
    </row>
    <row r="18" spans="1:25" x14ac:dyDescent="0.25">
      <c r="A18" s="6"/>
      <c r="B18" s="7"/>
      <c r="C18" s="7" t="s">
        <v>21</v>
      </c>
      <c r="D18" s="7"/>
      <c r="E18" s="7"/>
      <c r="F18" s="7"/>
      <c r="G18" s="8" t="s">
        <v>8</v>
      </c>
      <c r="H18" s="16">
        <v>238</v>
      </c>
      <c r="I18" s="28">
        <v>752</v>
      </c>
      <c r="J18" s="50">
        <v>772</v>
      </c>
      <c r="K18" s="50">
        <v>74</v>
      </c>
      <c r="L18" s="25"/>
      <c r="M18" s="16"/>
      <c r="N18" s="33">
        <v>62</v>
      </c>
      <c r="O18" s="33"/>
      <c r="P18" s="34">
        <v>1</v>
      </c>
      <c r="R18" s="38"/>
      <c r="S18" s="38"/>
      <c r="T18">
        <v>3</v>
      </c>
      <c r="U18" s="40">
        <f>'[1]53'!$S$13+'[1]53'!$S$14</f>
        <v>683</v>
      </c>
      <c r="V18" s="40">
        <f>'[1]67'!$R$12+'[1]67'!$R$13</f>
        <v>3</v>
      </c>
      <c r="W18" s="40"/>
      <c r="X18" s="7" t="s">
        <v>21</v>
      </c>
    </row>
    <row r="19" spans="1:25" x14ac:dyDescent="0.25">
      <c r="A19" s="19"/>
      <c r="B19" s="20"/>
      <c r="C19" s="20" t="s">
        <v>22</v>
      </c>
      <c r="D19" s="20"/>
      <c r="E19" s="20"/>
      <c r="F19" s="20"/>
      <c r="G19" s="21" t="s">
        <v>8</v>
      </c>
      <c r="H19" s="22">
        <v>0</v>
      </c>
      <c r="I19" s="29">
        <v>1139</v>
      </c>
      <c r="J19" s="29">
        <v>987</v>
      </c>
      <c r="K19" s="29">
        <v>5</v>
      </c>
      <c r="L19" s="26"/>
      <c r="M19" s="22"/>
      <c r="N19" s="33">
        <v>20</v>
      </c>
      <c r="O19" s="33"/>
      <c r="P19" s="34"/>
      <c r="R19" s="38"/>
      <c r="S19" s="38">
        <v>9</v>
      </c>
      <c r="T19">
        <v>1</v>
      </c>
      <c r="U19" s="40">
        <f>'[1]53'!$S$30</f>
        <v>1109</v>
      </c>
      <c r="V19" s="40">
        <f>'[1]67'!$R$29</f>
        <v>0</v>
      </c>
      <c r="W19" s="40"/>
      <c r="X19" s="20" t="s">
        <v>22</v>
      </c>
    </row>
    <row r="21" spans="1:25" ht="16.5" x14ac:dyDescent="0.25">
      <c r="I21" s="45" t="s">
        <v>32</v>
      </c>
      <c r="J21" s="45"/>
      <c r="K21" s="45"/>
      <c r="N21" s="33"/>
      <c r="T21">
        <v>2021</v>
      </c>
    </row>
    <row r="22" spans="1:25" ht="16.5" x14ac:dyDescent="0.25">
      <c r="I22" s="45" t="s">
        <v>33</v>
      </c>
      <c r="J22" s="45"/>
      <c r="K22" s="45"/>
      <c r="N22" s="33"/>
    </row>
    <row r="23" spans="1:25" ht="16.5" x14ac:dyDescent="0.25">
      <c r="I23" s="45"/>
      <c r="J23" s="45"/>
      <c r="K23" s="45"/>
    </row>
    <row r="24" spans="1:25" ht="16.5" x14ac:dyDescent="0.25">
      <c r="I24" s="45"/>
      <c r="J24" s="45"/>
      <c r="K24" s="45"/>
      <c r="R24" t="s">
        <v>55</v>
      </c>
      <c r="S24" t="s">
        <v>56</v>
      </c>
      <c r="T24" t="s">
        <v>57</v>
      </c>
      <c r="U24" s="27" t="s">
        <v>58</v>
      </c>
      <c r="V24" s="27" t="s">
        <v>59</v>
      </c>
    </row>
    <row r="25" spans="1:25" ht="16.5" x14ac:dyDescent="0.25">
      <c r="I25" s="45"/>
      <c r="J25" s="45"/>
      <c r="K25" s="45"/>
    </row>
    <row r="26" spans="1:25" ht="16.5" x14ac:dyDescent="0.25">
      <c r="I26" s="45"/>
      <c r="J26" s="45"/>
      <c r="K26" s="45"/>
      <c r="Q26" s="54" t="s">
        <v>36</v>
      </c>
      <c r="R26" s="51">
        <v>19</v>
      </c>
      <c r="S26">
        <v>290</v>
      </c>
      <c r="T26">
        <v>266</v>
      </c>
      <c r="U26" s="27">
        <v>0</v>
      </c>
      <c r="V26" s="27">
        <v>0</v>
      </c>
      <c r="W26" s="40">
        <f t="shared" ref="W26:W39" si="1">SUM(R26:V26)</f>
        <v>575</v>
      </c>
      <c r="X26" s="7" t="s">
        <v>7</v>
      </c>
      <c r="Y26" s="58">
        <f>W29+W30+W31</f>
        <v>2857</v>
      </c>
    </row>
    <row r="27" spans="1:25" ht="16.5" x14ac:dyDescent="0.25">
      <c r="I27" s="46" t="s">
        <v>34</v>
      </c>
      <c r="J27" s="46"/>
      <c r="K27" s="46"/>
      <c r="Q27" s="55" t="s">
        <v>37</v>
      </c>
      <c r="R27" s="52">
        <v>25</v>
      </c>
      <c r="S27">
        <v>0</v>
      </c>
      <c r="T27">
        <v>70</v>
      </c>
      <c r="U27" s="27">
        <v>0</v>
      </c>
      <c r="V27" s="27">
        <v>0</v>
      </c>
      <c r="W27" s="40">
        <f t="shared" si="1"/>
        <v>95</v>
      </c>
      <c r="X27" s="7" t="s">
        <v>9</v>
      </c>
      <c r="Y27" s="58">
        <f>R32+S32+T32+U32+V32</f>
        <v>788</v>
      </c>
    </row>
    <row r="28" spans="1:25" ht="16.5" x14ac:dyDescent="0.25">
      <c r="I28" s="45" t="s">
        <v>35</v>
      </c>
      <c r="J28" s="45"/>
      <c r="K28" s="45"/>
      <c r="Q28" s="55" t="s">
        <v>38</v>
      </c>
      <c r="R28" s="52">
        <v>14</v>
      </c>
      <c r="S28">
        <v>482</v>
      </c>
      <c r="T28">
        <v>170</v>
      </c>
      <c r="U28" s="27">
        <v>10</v>
      </c>
      <c r="V28" s="27">
        <v>1</v>
      </c>
      <c r="W28" s="40">
        <f t="shared" si="1"/>
        <v>677</v>
      </c>
      <c r="X28" s="7" t="s">
        <v>10</v>
      </c>
      <c r="Y28" s="58">
        <f>R42+S42+T42</f>
        <v>166</v>
      </c>
    </row>
    <row r="29" spans="1:25" x14ac:dyDescent="0.25">
      <c r="Q29" s="56" t="s">
        <v>39</v>
      </c>
      <c r="R29" s="52">
        <v>62</v>
      </c>
      <c r="S29">
        <v>745</v>
      </c>
      <c r="T29">
        <v>983</v>
      </c>
      <c r="U29" s="27">
        <v>0</v>
      </c>
      <c r="V29" s="27">
        <v>0</v>
      </c>
      <c r="W29" s="40">
        <f t="shared" si="1"/>
        <v>1790</v>
      </c>
      <c r="X29" s="7" t="s">
        <v>11</v>
      </c>
      <c r="Y29" s="58">
        <f>R33+S33+T33+U33</f>
        <v>506</v>
      </c>
    </row>
    <row r="30" spans="1:25" x14ac:dyDescent="0.25">
      <c r="Q30" s="55" t="s">
        <v>40</v>
      </c>
      <c r="R30" s="52">
        <v>36</v>
      </c>
      <c r="S30">
        <v>433</v>
      </c>
      <c r="T30">
        <v>500</v>
      </c>
      <c r="U30" s="27">
        <v>2</v>
      </c>
      <c r="V30" s="27">
        <v>1</v>
      </c>
      <c r="W30" s="40">
        <f t="shared" si="1"/>
        <v>972</v>
      </c>
      <c r="X30" s="7" t="s">
        <v>12</v>
      </c>
      <c r="Y30" s="58">
        <f>R34+S34+T34+U34</f>
        <v>548</v>
      </c>
    </row>
    <row r="31" spans="1:25" x14ac:dyDescent="0.25">
      <c r="Q31" s="55" t="s">
        <v>41</v>
      </c>
      <c r="R31" s="52">
        <v>11</v>
      </c>
      <c r="S31">
        <v>0</v>
      </c>
      <c r="T31">
        <v>82</v>
      </c>
      <c r="U31" s="27">
        <v>2</v>
      </c>
      <c r="V31" s="27">
        <v>0</v>
      </c>
      <c r="W31" s="40">
        <f t="shared" si="1"/>
        <v>95</v>
      </c>
      <c r="X31" s="7" t="s">
        <v>13</v>
      </c>
      <c r="Y31" s="58">
        <f>R41+T41</f>
        <v>119</v>
      </c>
    </row>
    <row r="32" spans="1:25" x14ac:dyDescent="0.25">
      <c r="Q32" s="55" t="s">
        <v>42</v>
      </c>
      <c r="R32" s="52">
        <v>28</v>
      </c>
      <c r="S32">
        <v>518</v>
      </c>
      <c r="T32">
        <v>242</v>
      </c>
      <c r="U32" s="27">
        <v>0</v>
      </c>
      <c r="V32" s="27">
        <v>0</v>
      </c>
      <c r="W32" s="40">
        <f t="shared" si="1"/>
        <v>788</v>
      </c>
      <c r="X32" s="7" t="s">
        <v>14</v>
      </c>
      <c r="Y32">
        <v>834</v>
      </c>
    </row>
    <row r="33" spans="17:25" x14ac:dyDescent="0.25">
      <c r="Q33" s="55" t="s">
        <v>43</v>
      </c>
      <c r="R33" s="52">
        <v>27</v>
      </c>
      <c r="S33">
        <v>417</v>
      </c>
      <c r="T33">
        <v>61</v>
      </c>
      <c r="U33" s="27">
        <v>1</v>
      </c>
      <c r="V33" s="27">
        <v>0</v>
      </c>
      <c r="W33" s="40">
        <f t="shared" si="1"/>
        <v>506</v>
      </c>
      <c r="X33" s="7" t="s">
        <v>15</v>
      </c>
      <c r="Y33" s="58">
        <f>W40</f>
        <v>1030</v>
      </c>
    </row>
    <row r="34" spans="17:25" x14ac:dyDescent="0.25">
      <c r="Q34" s="55" t="s">
        <v>44</v>
      </c>
      <c r="R34" s="52">
        <v>10</v>
      </c>
      <c r="S34">
        <v>470</v>
      </c>
      <c r="T34">
        <v>67</v>
      </c>
      <c r="U34" s="27">
        <v>1</v>
      </c>
      <c r="V34" s="27">
        <v>0</v>
      </c>
      <c r="W34" s="40">
        <f t="shared" si="1"/>
        <v>548</v>
      </c>
      <c r="X34" s="7" t="s">
        <v>16</v>
      </c>
      <c r="Y34" s="58">
        <f>W39</f>
        <v>596</v>
      </c>
    </row>
    <row r="35" spans="17:25" x14ac:dyDescent="0.25">
      <c r="Q35" s="55" t="s">
        <v>45</v>
      </c>
      <c r="R35" s="52">
        <v>30</v>
      </c>
      <c r="S35">
        <v>17</v>
      </c>
      <c r="T35">
        <v>202</v>
      </c>
      <c r="U35" s="27">
        <v>1</v>
      </c>
      <c r="V35" s="27">
        <v>0</v>
      </c>
      <c r="W35" s="40">
        <f t="shared" si="1"/>
        <v>250</v>
      </c>
      <c r="X35" s="7" t="s">
        <v>17</v>
      </c>
      <c r="Y35" s="58">
        <f>W39</f>
        <v>596</v>
      </c>
    </row>
    <row r="36" spans="17:25" x14ac:dyDescent="0.25">
      <c r="Q36" s="55" t="s">
        <v>46</v>
      </c>
      <c r="R36" s="52">
        <v>8</v>
      </c>
      <c r="S36">
        <v>0</v>
      </c>
      <c r="T36">
        <v>167</v>
      </c>
      <c r="U36" s="27">
        <v>0</v>
      </c>
      <c r="V36" s="27">
        <v>0</v>
      </c>
      <c r="W36" s="40">
        <f t="shared" si="1"/>
        <v>175</v>
      </c>
      <c r="X36" s="7" t="s">
        <v>18</v>
      </c>
      <c r="Y36">
        <v>393</v>
      </c>
    </row>
    <row r="37" spans="17:25" x14ac:dyDescent="0.25">
      <c r="Q37" s="55" t="s">
        <v>47</v>
      </c>
      <c r="R37" s="52">
        <v>17</v>
      </c>
      <c r="S37">
        <v>30</v>
      </c>
      <c r="T37">
        <v>171</v>
      </c>
      <c r="U37" s="27">
        <v>0</v>
      </c>
      <c r="V37" s="27">
        <v>0</v>
      </c>
      <c r="W37" s="40">
        <f t="shared" si="1"/>
        <v>218</v>
      </c>
      <c r="X37" s="7" t="s">
        <v>19</v>
      </c>
      <c r="Y37" s="58">
        <f>W38</f>
        <v>189</v>
      </c>
    </row>
    <row r="38" spans="17:25" x14ac:dyDescent="0.25">
      <c r="Q38" s="55" t="s">
        <v>48</v>
      </c>
      <c r="R38" s="52">
        <v>25</v>
      </c>
      <c r="S38">
        <v>0</v>
      </c>
      <c r="T38">
        <v>163</v>
      </c>
      <c r="U38" s="27">
        <v>1</v>
      </c>
      <c r="V38" s="27">
        <v>0</v>
      </c>
      <c r="W38" s="40">
        <f t="shared" si="1"/>
        <v>189</v>
      </c>
      <c r="X38" s="7" t="s">
        <v>20</v>
      </c>
      <c r="Y38" s="58">
        <f>R26+S26+T26+U26+V26</f>
        <v>575</v>
      </c>
    </row>
    <row r="39" spans="17:25" x14ac:dyDescent="0.25">
      <c r="Q39" s="55" t="s">
        <v>49</v>
      </c>
      <c r="R39" s="52">
        <v>27</v>
      </c>
      <c r="S39">
        <v>246</v>
      </c>
      <c r="T39">
        <v>311</v>
      </c>
      <c r="U39" s="27">
        <v>12</v>
      </c>
      <c r="V39" s="27">
        <v>0</v>
      </c>
      <c r="W39" s="40">
        <f t="shared" si="1"/>
        <v>596</v>
      </c>
      <c r="X39" s="7" t="s">
        <v>21</v>
      </c>
      <c r="Y39" s="58">
        <f>W27+W28</f>
        <v>772</v>
      </c>
    </row>
    <row r="40" spans="17:25" x14ac:dyDescent="0.25">
      <c r="Q40" s="55" t="s">
        <v>50</v>
      </c>
      <c r="R40" s="52">
        <v>21</v>
      </c>
      <c r="S40">
        <v>610</v>
      </c>
      <c r="T40">
        <v>394</v>
      </c>
      <c r="U40" s="27">
        <v>4</v>
      </c>
      <c r="V40" s="27">
        <v>1</v>
      </c>
      <c r="W40" s="40">
        <f>SUM(R40:V40)</f>
        <v>1030</v>
      </c>
      <c r="X40" s="20" t="s">
        <v>22</v>
      </c>
      <c r="Y40" s="58">
        <f>+W44</f>
        <v>987</v>
      </c>
    </row>
    <row r="41" spans="17:25" x14ac:dyDescent="0.25">
      <c r="Q41" s="55" t="s">
        <v>51</v>
      </c>
      <c r="R41" s="52">
        <v>7</v>
      </c>
      <c r="S41">
        <v>0</v>
      </c>
      <c r="T41">
        <v>112</v>
      </c>
      <c r="U41" s="27">
        <v>0</v>
      </c>
      <c r="V41" s="27">
        <v>0</v>
      </c>
      <c r="W41" s="40">
        <f t="shared" ref="W41:W44" si="2">SUM(R41:V41)</f>
        <v>119</v>
      </c>
    </row>
    <row r="42" spans="17:25" x14ac:dyDescent="0.25">
      <c r="Q42" s="55" t="s">
        <v>52</v>
      </c>
      <c r="R42" s="52">
        <v>10</v>
      </c>
      <c r="S42">
        <v>129</v>
      </c>
      <c r="T42">
        <v>27</v>
      </c>
      <c r="U42" s="27">
        <v>0</v>
      </c>
      <c r="V42" s="27">
        <v>0</v>
      </c>
      <c r="W42" s="40">
        <f t="shared" si="2"/>
        <v>166</v>
      </c>
    </row>
    <row r="43" spans="17:25" x14ac:dyDescent="0.25">
      <c r="Q43" s="55" t="s">
        <v>53</v>
      </c>
      <c r="R43" s="52">
        <v>62</v>
      </c>
      <c r="S43">
        <v>260</v>
      </c>
      <c r="T43">
        <v>509</v>
      </c>
      <c r="U43" s="27">
        <v>3</v>
      </c>
      <c r="V43" s="27">
        <v>0</v>
      </c>
      <c r="W43" s="40">
        <f t="shared" si="2"/>
        <v>834</v>
      </c>
      <c r="X43" s="58">
        <f>SUM(R43:V43)</f>
        <v>834</v>
      </c>
    </row>
    <row r="44" spans="17:25" x14ac:dyDescent="0.25">
      <c r="Q44" s="57" t="s">
        <v>54</v>
      </c>
      <c r="R44" s="53">
        <v>4</v>
      </c>
      <c r="S44">
        <v>685</v>
      </c>
      <c r="T44">
        <v>298</v>
      </c>
      <c r="U44" s="27">
        <v>0</v>
      </c>
      <c r="V44" s="27">
        <v>0</v>
      </c>
      <c r="W44" s="40">
        <f t="shared" si="2"/>
        <v>987</v>
      </c>
    </row>
  </sheetData>
  <mergeCells count="4">
    <mergeCell ref="A1:F1"/>
    <mergeCell ref="A3:E3"/>
    <mergeCell ref="Y3:Z3"/>
    <mergeCell ref="M6:M9"/>
  </mergeCells>
  <pageMargins left="0.7" right="0.7" top="0.75" bottom="0.75" header="0.3" footer="0.3"/>
  <pageSetup paperSize="9" scale="95" orientation="landscape" horizontalDpi="4294967293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Windows User</cp:lastModifiedBy>
  <cp:lastPrinted>2021-04-22T06:42:26Z</cp:lastPrinted>
  <dcterms:created xsi:type="dcterms:W3CDTF">2021-02-23T04:19:38Z</dcterms:created>
  <dcterms:modified xsi:type="dcterms:W3CDTF">2023-10-12T02:42:33Z</dcterms:modified>
</cp:coreProperties>
</file>